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4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'SO04 001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'SO04 001 Pol'!$A$1:$W$55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41" i="1"/>
  <c r="F41" i="1"/>
  <c r="G40" i="1"/>
  <c r="F40" i="1"/>
  <c r="G39" i="1"/>
  <c r="F39" i="1"/>
  <c r="G4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V10" i="12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G13" i="12"/>
  <c r="I13" i="12"/>
  <c r="K13" i="12"/>
  <c r="M13" i="12"/>
  <c r="O13" i="12"/>
  <c r="Q13" i="12"/>
  <c r="V13" i="12"/>
  <c r="G15" i="12"/>
  <c r="I15" i="12"/>
  <c r="I14" i="12" s="1"/>
  <c r="K15" i="12"/>
  <c r="M15" i="12"/>
  <c r="O15" i="12"/>
  <c r="Q15" i="12"/>
  <c r="Q14" i="12" s="1"/>
  <c r="V15" i="12"/>
  <c r="G16" i="12"/>
  <c r="G14" i="12" s="1"/>
  <c r="I16" i="12"/>
  <c r="K16" i="12"/>
  <c r="K14" i="12" s="1"/>
  <c r="O16" i="12"/>
  <c r="O14" i="12" s="1"/>
  <c r="Q16" i="12"/>
  <c r="V16" i="12"/>
  <c r="V14" i="12" s="1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AE45" i="12"/>
  <c r="I20" i="1"/>
  <c r="I19" i="1"/>
  <c r="I18" i="1"/>
  <c r="I17" i="1"/>
  <c r="I16" i="1"/>
  <c r="I52" i="1"/>
  <c r="J50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1" i="1" l="1"/>
  <c r="J49" i="1"/>
  <c r="J52" i="1"/>
  <c r="A23" i="1"/>
  <c r="A24" i="1" s="1"/>
  <c r="G24" i="1" s="1"/>
  <c r="A27" i="1" s="1"/>
  <c r="A29" i="1" s="1"/>
  <c r="G29" i="1" s="1"/>
  <c r="G27" i="1" s="1"/>
  <c r="G28" i="1"/>
  <c r="M16" i="12"/>
  <c r="M14" i="12" s="1"/>
  <c r="M12" i="12"/>
  <c r="M10" i="12" s="1"/>
  <c r="AF45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<sst xmlns="http://schemas.openxmlformats.org/spreadsheetml/2006/main" count="352" uniqueCount="182">
  <si>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</si>
  <si>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</si>
  <si>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</si>
  <si>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</si>
  <si>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</si>
  <si>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</si>
  <si>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</si>
  <si>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</si>
  <si>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</si>
  <si>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</si>
  <si>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</si>
  <si>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</si>
  <si>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</si>
  <si>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</si>
  <si>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</si>
  <si>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</si>
  <si>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</si>
  <si>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</si>
  <si>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</si>
  <si>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</si>
  <si>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</si>
  <si>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</si>
  <si>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</si>
  <si>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</si>
  <si>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</si>
  <si>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</si>
  <si>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</si>
  <si>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</si>
  <si>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</si>
  <si>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</si>
  <si>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</si>
  <si>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</si>
  <si>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</si>
  <si>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</si>
  <si>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</si>
  <si>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</si>
  <si>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</si>
  <si>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</si>
  <si>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</si>
  <si>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</si>
  <si>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</si>
  <si>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</si>
  <si>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</si>
  <si>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</si>
  <si>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Zemní práce PVSEK</t>
  </si>
  <si>
    <t>SO04</t>
  </si>
  <si>
    <t>Objekt:</t>
  </si>
  <si>
    <t>Rozpočet:</t>
  </si>
  <si>
    <t>sdfsdf</t>
  </si>
  <si>
    <t>14/079/001</t>
  </si>
  <si>
    <t>Ulice Tyršova - úsek Žďárská - Školní, rekonstrukce ploch, sítí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</si>
  <si>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</si>
  <si>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</si>
  <si>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</si>
  <si>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</si>
  <si>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</si>
  <si>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</si>
  <si>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</si>
  <si>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</si>
  <si>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</si>
  <si>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</si>
  <si>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</si>
  <si>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</si>
  <si>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</si>
  <si>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</si>
  <si>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</si>
  <si>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</si>
  <si>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</si>
  <si>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9</t>
  </si>
  <si>
    <t>OSTAT.PRACE, LESENI</t>
  </si>
  <si>
    <t>M</t>
  </si>
  <si>
    <t>ELEKTROINSTALACE-MONTAZ</t>
  </si>
  <si>
    <t>M46</t>
  </si>
  <si>
    <t>ZEMNI PRACE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</si>
  <si>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</si>
  <si>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</si>
  <si>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</si>
  <si>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</si>
  <si>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</si>
  <si>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</si>
  <si>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</si>
  <si>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</si>
  <si>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</si>
  <si>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</si>
  <si>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</si>
  <si>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</si>
  <si>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</si>
  <si>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</si>
  <si>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</si>
  <si>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</si>
  <si>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</si>
  <si>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</si>
  <si>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</si>
  <si>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</si>
  <si>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</si>
  <si>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</si>
  <si>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</si>
  <si>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</si>
  <si>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</si>
  <si>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</si>
  <si>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</si>
  <si>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</si>
  <si>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979999997R00</t>
  </si>
  <si>
    <t>POPLATEK ZA SKLADKU CISTA SUT</t>
  </si>
  <si>
    <t>T</t>
  </si>
  <si>
    <t>RTS 19/ I</t>
  </si>
  <si>
    <t>Indiv</t>
  </si>
  <si>
    <t>POL1_1</t>
  </si>
  <si>
    <t>210010035R00</t>
  </si>
  <si>
    <t>TRUBKA HDPE  VOLNE DO TERENU</t>
  </si>
  <si>
    <t>POL1_9</t>
  </si>
  <si>
    <t>210190005R00</t>
  </si>
  <si>
    <t>MONTAZ KOMORY OKOS 3/A</t>
  </si>
  <si>
    <t>KUS</t>
  </si>
  <si>
    <t>210950001R00</t>
  </si>
  <si>
    <t>VYZDVIZENI, CISTENI TRUBKY HDPE</t>
  </si>
  <si>
    <t>460010024RT2</t>
  </si>
  <si>
    <t>VYTÝČ.KABELOVÉ TRASY V ZASTAV.PROST, DÉLKA TRASY DO 500M</t>
  </si>
  <si>
    <t>KM</t>
  </si>
  <si>
    <t>460030006RT1</t>
  </si>
  <si>
    <t>SEJMUTÍ ORNICE TL.DO 15CM     HOR.2, TLOUŠŤKA VRSTVY DO 10CM</t>
  </si>
  <si>
    <t>M3</t>
  </si>
  <si>
    <t>460030011RT2</t>
  </si>
  <si>
    <t>SEJMUTÍ DRNU, Z PLOCH STŘEDNĚ ZATRAVNĚNÝCH</t>
  </si>
  <si>
    <t>M2</t>
  </si>
  <si>
    <t>460050602R00</t>
  </si>
  <si>
    <t>VYKOP STARTOVACI JAMY PRO PROTLAK, HOR. 4</t>
  </si>
  <si>
    <t>460050612R00</t>
  </si>
  <si>
    <t>VYKOP JAMY PRO OKOS           HOR.4, (5 x 0,8m3)</t>
  </si>
  <si>
    <t>460120001R00</t>
  </si>
  <si>
    <t>ZÁHOZ KOMORY OKOS           HOR.1-2, (2 x 0,4m3)</t>
  </si>
  <si>
    <t>460120002RT1</t>
  </si>
  <si>
    <t>ZÁHOZ JÁMY PRO PROTLAK      HOR.3-4, UPĚCHOVÁNÍ A ÚPRAVA POVRCHU</t>
  </si>
  <si>
    <t>Vlastní</t>
  </si>
  <si>
    <t>460200123R00</t>
  </si>
  <si>
    <t>VÝKOP KABELOVÉ RÝHY 35/40 CM  HOR.3</t>
  </si>
  <si>
    <t>460200163R00</t>
  </si>
  <si>
    <t>VÝKOP KABELOVÉ RÝHY 35/80 CM  HOR.3</t>
  </si>
  <si>
    <t>460200253R00</t>
  </si>
  <si>
    <t>VÝKOP KABELOVÉ RÝHY 50/70 CM  HOR.3</t>
  </si>
  <si>
    <t>460200813R00</t>
  </si>
  <si>
    <t>VÝKOP KABELOVÉ RÝHY 80/50 CM  HOR.3</t>
  </si>
  <si>
    <t>460200833R00</t>
  </si>
  <si>
    <t>VÝKOP KABELOVÉ RÝHY 80/70 CM  HOR.3</t>
  </si>
  <si>
    <t>460300201RT4</t>
  </si>
  <si>
    <t>PROTLAČENÍ OTVORU STROJNĚ  DO 150MM, PEVNÉ STĚNY, CHRÁNIČKA OCEL.102/7</t>
  </si>
  <si>
    <t>460420022RT3</t>
  </si>
  <si>
    <t>ZŘÍZENÍ KABEL.LOŽE Z PÍSKU     10CM, LOŽE TL. 20CM</t>
  </si>
  <si>
    <t>460420041R00</t>
  </si>
  <si>
    <t>ZRI KAB LOZ ZRNA 8MM 30/30CM PISEK, PRO CHRANICKU - ZDUSANI</t>
  </si>
  <si>
    <t>460420041RT2</t>
  </si>
  <si>
    <t>ZŘÍZENÍ KAB.LOŽE Z PÍSKU A CEMENTU, LOŽE TL. 10CM</t>
  </si>
  <si>
    <t>460420501RT1</t>
  </si>
  <si>
    <t>KŘIŽOVATKA S PLYNOVODEM, DODÁVKA A OSAZENÍ BETONOVÉHO ŽLABU</t>
  </si>
  <si>
    <t>460440001R00</t>
  </si>
  <si>
    <t>KRIZOVATKA S KANALIZACI, VODOVODEM</t>
  </si>
  <si>
    <t>460490011R00</t>
  </si>
  <si>
    <t>ZAKRYTI KABELU FOLII PVC 22 CM</t>
  </si>
  <si>
    <t>460510021R00</t>
  </si>
  <si>
    <t>KAB PROSTUP PVC ROURA     10 CM, VC. TR. (AROT) 110/94 DELKA 6M</t>
  </si>
  <si>
    <t>460510201RT1</t>
  </si>
  <si>
    <t>ŽLAB KABELOVÝ PREFA TK1   NEASFALT., VČETNĚ DODÁVKY ŽLABU A POKLOPU</t>
  </si>
  <si>
    <t>460560123R00</t>
  </si>
  <si>
    <t>ZÁHOZ RÝHY 35/40 CM           HOR.3</t>
  </si>
  <si>
    <t>460560143R00</t>
  </si>
  <si>
    <t>ZÁHOZ RÝHY 35/60 CM           HOR.3</t>
  </si>
  <si>
    <t>460560233R00</t>
  </si>
  <si>
    <t>ZÁHOZ RÝHY 50/50 CM           HOR.3</t>
  </si>
  <si>
    <t>460560813R00</t>
  </si>
  <si>
    <t>ZÁHOZ RÝHY 80/50 CM           HOR.3</t>
  </si>
  <si>
    <t>460600001RT3</t>
  </si>
  <si>
    <t>NALOŽENÍ A ODVOZ ZEMINY      DO 1KM, ODVOZ NA VZDÁLENOST           5000M</t>
  </si>
  <si>
    <t>460620001RT1</t>
  </si>
  <si>
    <t>POLOŽENÍ DRNU, RUČNÍ POLOŽENÍ DRNU, KROPENÍ</t>
  </si>
  <si>
    <t>460620006RT1</t>
  </si>
  <si>
    <t>OSETÍ POVRCHU TRÁVOU, VČETNĚ DODÁVKY OSIVA</t>
  </si>
  <si>
    <t>460620013R00</t>
  </si>
  <si>
    <t>PROVIZORNI UPRAVA TERENU       ZEM3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</si>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</sst>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24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987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23</v>
      </c>
      <c r="C5" s="4"/>
      <c r="D5" s="120" t="s">
        <v>51</v>
      </c>
      <c r="E5" s="24"/>
      <c r="F5" s="24"/>
      <c r="G5" s="24"/>
      <c r="H5" s="26" t="s">
        <v>42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36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21</v>
      </c>
      <c r="C8" s="4"/>
      <c r="D8" s="102" t="s">
        <v>57</v>
      </c>
      <c r="E8" s="4"/>
      <c r="F8" s="4"/>
      <c r="G8" s="40"/>
      <c r="H8" s="26" t="s">
        <v>42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36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">
      <c r="A16" s="192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SUMIF(F49:F51,A16,I49:I51)+SUMIF(F49:F51,"PSU",I49:I51)</f>
        <v>0</v>
      </c>
      <c r="J16" s="81"/>
    </row>
    <row r="17" spans="1:10" ht="23.25" customHeight="1" x14ac:dyDescent="0.2">
      <c r="A17" s="192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SUMIF(F49:F51,A17,I49:I51)</f>
        <v>0</v>
      </c>
      <c r="J17" s="81"/>
    </row>
    <row r="18" spans="1:10" ht="23.25" customHeight="1" x14ac:dyDescent="0.2">
      <c r="A18" s="192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SUMIF(F49:F51,A18,I49:I51)</f>
        <v>0</v>
      </c>
      <c r="J18" s="81"/>
    </row>
    <row r="19" spans="1:10" ht="23.25" customHeight="1" x14ac:dyDescent="0.2">
      <c r="A19" s="192" t="s">
        <v>74</v>
      </c>
      <c r="B19" s="51" t="s">
        <v>29</v>
      </c>
      <c r="C19" s="52"/>
      <c r="D19" s="53"/>
      <c r="E19" s="79"/>
      <c r="F19" s="80"/>
      <c r="G19" s="79"/>
      <c r="H19" s="80"/>
      <c r="I19" s="79">
        <f>SUMIF(F49:F51,A19,I49:I51)</f>
        <v>0</v>
      </c>
      <c r="J19" s="81"/>
    </row>
    <row r="20" spans="1:10" ht="23.25" customHeight="1" x14ac:dyDescent="0.2">
      <c r="A20" s="192" t="s">
        <v>75</v>
      </c>
      <c r="B20" s="51" t="s">
        <v>30</v>
      </c>
      <c r="C20" s="52"/>
      <c r="D20" s="53"/>
      <c r="E20" s="79"/>
      <c r="F20" s="80"/>
      <c r="G20" s="79"/>
      <c r="H20" s="80"/>
      <c r="I20" s="79">
        <f>SUMIF(F49:F51,A20,I49:I51)</f>
        <v>0</v>
      </c>
      <c r="J20" s="81"/>
    </row>
    <row r="21" spans="1:10" ht="23.25" customHeight="1" x14ac:dyDescent="0.2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43488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'SO04 001 Pol'!AE45</f>
        <v>0</v>
      </c>
      <c r="G39" s="148">
        <f>'SO04 001 Pol'!AF45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'SO04 001 Pol'!AE45</f>
        <v>0</v>
      </c>
      <c r="G40" s="155">
        <f>'SO04 001 Pol'!AF45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'SO04 001 Pol'!AE45</f>
        <v>0</v>
      </c>
      <c r="G41" s="149">
        <f>'SO04 001 Pol'!AF45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18</v>
      </c>
      <c r="C48" s="178" t="s">
        <v>6</v>
      </c>
      <c r="D48" s="179"/>
      <c r="E48" s="179"/>
      <c r="F48" s="180" t="s">
        <v>67</v>
      </c>
      <c r="G48" s="180"/>
      <c r="H48" s="180"/>
      <c r="I48" s="180" t="s">
        <v>31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26</v>
      </c>
      <c r="G49" s="189"/>
      <c r="H49" s="189"/>
      <c r="I49" s="189">
        <f>'SO04 001 Pol'!G8</f>
        <v>0</v>
      </c>
      <c r="J49" s="186" t="str">
        <f>IF(I52=0,"",I49/I52*100)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28</v>
      </c>
      <c r="G50" s="189"/>
      <c r="H50" s="189"/>
      <c r="I50" s="189">
        <f>'SO04 001 Pol'!G10</f>
        <v>0</v>
      </c>
      <c r="J50" s="186" t="str">
        <f>IF(I52=0,"",I50/I52*100)</f>
        <v/>
      </c>
    </row>
    <row r="51" spans="1:10" ht="25.5" customHeight="1" x14ac:dyDescent="0.2">
      <c r="A51" s="176"/>
      <c r="B51" s="181" t="s">
        <v>72</v>
      </c>
      <c r="C51" s="182" t="s">
        <v>73</v>
      </c>
      <c r="D51" s="183"/>
      <c r="E51" s="183"/>
      <c r="F51" s="188" t="s">
        <v>28</v>
      </c>
      <c r="G51" s="189"/>
      <c r="H51" s="189"/>
      <c r="I51" s="189">
        <f>'SO04 001 Pol'!G14</f>
        <v>0</v>
      </c>
      <c r="J51" s="186" t="str">
        <f>IF(I52=0,"",I51/I52*100)</f>
        <v/>
      </c>
    </row>
    <row r="52" spans="1:10" ht="25.5" customHeight="1" x14ac:dyDescent="0.2">
      <c r="A52" s="177"/>
      <c r="B52" s="184" t="s">
        <v>1</v>
      </c>
      <c r="C52" s="184"/>
      <c r="D52" s="185"/>
      <c r="E52" s="185"/>
      <c r="F52" s="190"/>
      <c r="G52" s="191"/>
      <c r="H52" s="191"/>
      <c r="I52" s="191">
        <f>SUM(I49:I51)</f>
        <v>0</v>
      </c>
      <c r="J52" s="187">
        <f>SUM(J49:J51)</f>
        <v>0</v>
      </c>
    </row>
    <row r="53" spans="1:10" x14ac:dyDescent="0.2">
      <c r="F53" s="132"/>
      <c r="G53" s="131"/>
      <c r="H53" s="132"/>
      <c r="I53" s="131"/>
      <c r="J53" s="133"/>
    </row>
    <row r="54" spans="1:10" x14ac:dyDescent="0.2">
      <c r="F54" s="132"/>
      <c r="G54" s="131"/>
      <c r="H54" s="132"/>
      <c r="I54" s="131"/>
      <c r="J54" s="133"/>
    </row>
    <row r="55" spans="1:10" x14ac:dyDescent="0.2">
      <c r="F55" s="132"/>
      <c r="G55" s="131"/>
      <c r="H55" s="132"/>
      <c r="I55" s="131"/>
      <c r="J55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1:E51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7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8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9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10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38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76</v>
      </c>
    </row>
    <row r="2" spans="1:60" ht="24.95" customHeight="1" x14ac:dyDescent="0.2">
      <c r="A2" s="195" t="s">
        <v>8</v>
      </c>
      <c r="B2" s="71" t="s">
        <v>49</v>
      </c>
      <c r="C2" s="198" t="s">
        <v>50</v>
      </c>
      <c r="D2" s="196"/>
      <c r="E2" s="196"/>
      <c r="F2" s="196"/>
      <c r="G2" s="197"/>
      <c r="AG2" t="s">
        <v>77</v>
      </c>
    </row>
    <row r="3" spans="1:60" ht="24.95" customHeight="1" x14ac:dyDescent="0.2">
      <c r="A3" s="195" t="s">
        <v>9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77</v>
      </c>
      <c r="AG3" t="s">
        <v>78</v>
      </c>
    </row>
    <row r="4" spans="1:60" ht="24.95" customHeight="1" x14ac:dyDescent="0.2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79</v>
      </c>
    </row>
    <row r="5" spans="1:60" x14ac:dyDescent="0.2">
      <c r="D5" s="193"/>
    </row>
    <row r="6" spans="1:60" ht="38.25" x14ac:dyDescent="0.2">
      <c r="A6" s="205" t="s">
        <v>80</v>
      </c>
      <c r="B6" s="207" t="s">
        <v>81</v>
      </c>
      <c r="C6" s="207" t="s">
        <v>82</v>
      </c>
      <c r="D6" s="206" t="s">
        <v>83</v>
      </c>
      <c r="E6" s="205" t="s">
        <v>84</v>
      </c>
      <c r="F6" s="204" t="s">
        <v>85</v>
      </c>
      <c r="G6" s="205" t="s">
        <v>31</v>
      </c>
      <c r="H6" s="208" t="s">
        <v>32</v>
      </c>
      <c r="I6" s="208" t="s">
        <v>86</v>
      </c>
      <c r="J6" s="208" t="s">
        <v>33</v>
      </c>
      <c r="K6" s="208" t="s">
        <v>87</v>
      </c>
      <c r="L6" s="208" t="s">
        <v>88</v>
      </c>
      <c r="M6" s="208" t="s">
        <v>89</v>
      </c>
      <c r="N6" s="208" t="s">
        <v>90</v>
      </c>
      <c r="O6" s="208" t="s">
        <v>91</v>
      </c>
      <c r="P6" s="208" t="s">
        <v>92</v>
      </c>
      <c r="Q6" s="208" t="s">
        <v>93</v>
      </c>
      <c r="R6" s="208" t="s">
        <v>94</v>
      </c>
      <c r="S6" s="208" t="s">
        <v>95</v>
      </c>
      <c r="T6" s="208" t="s">
        <v>96</v>
      </c>
      <c r="U6" s="208" t="s">
        <v>97</v>
      </c>
      <c r="V6" s="208" t="s">
        <v>98</v>
      </c>
      <c r="W6" s="208" t="s">
        <v>99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9" t="s">
        <v>100</v>
      </c>
      <c r="B8" s="230" t="s">
        <v>68</v>
      </c>
      <c r="C8" s="248" t="s">
        <v>69</v>
      </c>
      <c r="D8" s="231"/>
      <c r="E8" s="232"/>
      <c r="F8" s="233"/>
      <c r="G8" s="234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8"/>
      <c r="O8" s="228">
        <f>SUM(O9:O9)</f>
        <v>0</v>
      </c>
      <c r="P8" s="228"/>
      <c r="Q8" s="228">
        <f>SUM(Q9:Q9)</f>
        <v>0</v>
      </c>
      <c r="R8" s="228"/>
      <c r="S8" s="228"/>
      <c r="T8" s="228"/>
      <c r="U8" s="228"/>
      <c r="V8" s="228">
        <f>SUM(V9:V9)</f>
        <v>0</v>
      </c>
      <c r="W8" s="228"/>
      <c r="AG8" t="s">
        <v>101</v>
      </c>
    </row>
    <row r="9" spans="1:60" outlineLevel="1" x14ac:dyDescent="0.2">
      <c r="A9" s="241">
        <v>1</v>
      </c>
      <c r="B9" s="242" t="s">
        <v>102</v>
      </c>
      <c r="C9" s="249" t="s">
        <v>103</v>
      </c>
      <c r="D9" s="243" t="s">
        <v>104</v>
      </c>
      <c r="E9" s="244">
        <v>89</v>
      </c>
      <c r="F9" s="245"/>
      <c r="G9" s="246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21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105</v>
      </c>
      <c r="T9" s="226" t="s">
        <v>106</v>
      </c>
      <c r="U9" s="226">
        <v>0</v>
      </c>
      <c r="V9" s="226">
        <f>ROUND(E9*U9,2)</f>
        <v>0</v>
      </c>
      <c r="W9" s="226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x14ac:dyDescent="0.2">
      <c r="A10" s="229" t="s">
        <v>100</v>
      </c>
      <c r="B10" s="230" t="s">
        <v>70</v>
      </c>
      <c r="C10" s="248" t="s">
        <v>71</v>
      </c>
      <c r="D10" s="231"/>
      <c r="E10" s="232"/>
      <c r="F10" s="233"/>
      <c r="G10" s="234">
        <f>SUMIF(AG11:AG13,"&lt;&gt;NOR",G11:G13)</f>
        <v>0</v>
      </c>
      <c r="H10" s="228"/>
      <c r="I10" s="228">
        <f>SUM(I11:I13)</f>
        <v>0</v>
      </c>
      <c r="J10" s="228"/>
      <c r="K10" s="228">
        <f>SUM(K11:K13)</f>
        <v>0</v>
      </c>
      <c r="L10" s="228"/>
      <c r="M10" s="228">
        <f>SUM(M11:M13)</f>
        <v>0</v>
      </c>
      <c r="N10" s="228"/>
      <c r="O10" s="228">
        <f>SUM(O11:O13)</f>
        <v>0</v>
      </c>
      <c r="P10" s="228"/>
      <c r="Q10" s="228">
        <f>SUM(Q11:Q13)</f>
        <v>0</v>
      </c>
      <c r="R10" s="228"/>
      <c r="S10" s="228"/>
      <c r="T10" s="228"/>
      <c r="U10" s="228"/>
      <c r="V10" s="228">
        <f>SUM(V11:V13)</f>
        <v>0</v>
      </c>
      <c r="W10" s="228"/>
      <c r="AG10" t="s">
        <v>101</v>
      </c>
    </row>
    <row r="11" spans="1:60" outlineLevel="1" x14ac:dyDescent="0.2">
      <c r="A11" s="241">
        <v>2</v>
      </c>
      <c r="B11" s="242" t="s">
        <v>108</v>
      </c>
      <c r="C11" s="249" t="s">
        <v>109</v>
      </c>
      <c r="D11" s="243" t="s">
        <v>70</v>
      </c>
      <c r="E11" s="244">
        <v>225</v>
      </c>
      <c r="F11" s="245"/>
      <c r="G11" s="246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21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105</v>
      </c>
      <c r="T11" s="226" t="s">
        <v>106</v>
      </c>
      <c r="U11" s="226">
        <v>0</v>
      </c>
      <c r="V11" s="226">
        <f>ROUND(E11*U11,2)</f>
        <v>0</v>
      </c>
      <c r="W11" s="226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110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41">
        <v>3</v>
      </c>
      <c r="B12" s="242" t="s">
        <v>111</v>
      </c>
      <c r="C12" s="249" t="s">
        <v>112</v>
      </c>
      <c r="D12" s="243" t="s">
        <v>113</v>
      </c>
      <c r="E12" s="244">
        <v>5</v>
      </c>
      <c r="F12" s="245"/>
      <c r="G12" s="246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21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/>
      <c r="S12" s="226" t="s">
        <v>105</v>
      </c>
      <c r="T12" s="226" t="s">
        <v>106</v>
      </c>
      <c r="U12" s="226">
        <v>0</v>
      </c>
      <c r="V12" s="226">
        <f>ROUND(E12*U12,2)</f>
        <v>0</v>
      </c>
      <c r="W12" s="226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110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41">
        <v>4</v>
      </c>
      <c r="B13" s="242" t="s">
        <v>114</v>
      </c>
      <c r="C13" s="249" t="s">
        <v>115</v>
      </c>
      <c r="D13" s="243" t="s">
        <v>70</v>
      </c>
      <c r="E13" s="244">
        <v>225</v>
      </c>
      <c r="F13" s="245"/>
      <c r="G13" s="246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21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105</v>
      </c>
      <c r="T13" s="226" t="s">
        <v>106</v>
      </c>
      <c r="U13" s="226">
        <v>0</v>
      </c>
      <c r="V13" s="226">
        <f>ROUND(E13*U13,2)</f>
        <v>0</v>
      </c>
      <c r="W13" s="226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x14ac:dyDescent="0.2">
      <c r="A14" s="229" t="s">
        <v>100</v>
      </c>
      <c r="B14" s="230" t="s">
        <v>72</v>
      </c>
      <c r="C14" s="248" t="s">
        <v>73</v>
      </c>
      <c r="D14" s="231"/>
      <c r="E14" s="232"/>
      <c r="F14" s="233"/>
      <c r="G14" s="234">
        <f>SUMIF(AG15:AG43,"&lt;&gt;NOR",G15:G43)</f>
        <v>0</v>
      </c>
      <c r="H14" s="228"/>
      <c r="I14" s="228">
        <f>SUM(I15:I43)</f>
        <v>0</v>
      </c>
      <c r="J14" s="228"/>
      <c r="K14" s="228">
        <f>SUM(K15:K43)</f>
        <v>0</v>
      </c>
      <c r="L14" s="228"/>
      <c r="M14" s="228">
        <f>SUM(M15:M43)</f>
        <v>0</v>
      </c>
      <c r="N14" s="228"/>
      <c r="O14" s="228">
        <f>SUM(O15:O43)</f>
        <v>73.39</v>
      </c>
      <c r="P14" s="228"/>
      <c r="Q14" s="228">
        <f>SUM(Q15:Q43)</f>
        <v>0</v>
      </c>
      <c r="R14" s="228"/>
      <c r="S14" s="228"/>
      <c r="T14" s="228"/>
      <c r="U14" s="228"/>
      <c r="V14" s="228">
        <f>SUM(V15:V43)</f>
        <v>0</v>
      </c>
      <c r="W14" s="228"/>
      <c r="AG14" t="s">
        <v>101</v>
      </c>
    </row>
    <row r="15" spans="1:60" ht="22.5" outlineLevel="1" x14ac:dyDescent="0.2">
      <c r="A15" s="241">
        <v>5</v>
      </c>
      <c r="B15" s="242" t="s">
        <v>116</v>
      </c>
      <c r="C15" s="249" t="s">
        <v>117</v>
      </c>
      <c r="D15" s="243" t="s">
        <v>118</v>
      </c>
      <c r="E15" s="244">
        <v>0.5</v>
      </c>
      <c r="F15" s="245"/>
      <c r="G15" s="246">
        <f>ROUND(E15*F15,2)</f>
        <v>0</v>
      </c>
      <c r="H15" s="227"/>
      <c r="I15" s="226">
        <f>ROUND(E15*H15,2)</f>
        <v>0</v>
      </c>
      <c r="J15" s="227"/>
      <c r="K15" s="226">
        <f>ROUND(E15*J15,2)</f>
        <v>0</v>
      </c>
      <c r="L15" s="226">
        <v>21</v>
      </c>
      <c r="M15" s="226">
        <f>G15*(1+L15/100)</f>
        <v>0</v>
      </c>
      <c r="N15" s="226">
        <v>0</v>
      </c>
      <c r="O15" s="226">
        <f>ROUND(E15*N15,2)</f>
        <v>0</v>
      </c>
      <c r="P15" s="226">
        <v>0</v>
      </c>
      <c r="Q15" s="226">
        <f>ROUND(E15*P15,2)</f>
        <v>0</v>
      </c>
      <c r="R15" s="226"/>
      <c r="S15" s="226" t="s">
        <v>105</v>
      </c>
      <c r="T15" s="226" t="s">
        <v>106</v>
      </c>
      <c r="U15" s="226">
        <v>0</v>
      </c>
      <c r="V15" s="226">
        <f>ROUND(E15*U15,2)</f>
        <v>0</v>
      </c>
      <c r="W15" s="226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110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41">
        <v>6</v>
      </c>
      <c r="B16" s="242" t="s">
        <v>119</v>
      </c>
      <c r="C16" s="249" t="s">
        <v>120</v>
      </c>
      <c r="D16" s="243" t="s">
        <v>121</v>
      </c>
      <c r="E16" s="244">
        <v>3.5</v>
      </c>
      <c r="F16" s="245"/>
      <c r="G16" s="246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21</v>
      </c>
      <c r="M16" s="226">
        <f>G16*(1+L16/100)</f>
        <v>0</v>
      </c>
      <c r="N16" s="226">
        <v>0</v>
      </c>
      <c r="O16" s="226">
        <f>ROUND(E16*N16,2)</f>
        <v>0</v>
      </c>
      <c r="P16" s="226">
        <v>0</v>
      </c>
      <c r="Q16" s="226">
        <f>ROUND(E16*P16,2)</f>
        <v>0</v>
      </c>
      <c r="R16" s="226"/>
      <c r="S16" s="226" t="s">
        <v>105</v>
      </c>
      <c r="T16" s="226" t="s">
        <v>106</v>
      </c>
      <c r="U16" s="226">
        <v>0</v>
      </c>
      <c r="V16" s="226">
        <f>ROUND(E16*U16,2)</f>
        <v>0</v>
      </c>
      <c r="W16" s="226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22.5" outlineLevel="1" x14ac:dyDescent="0.2">
      <c r="A17" s="241">
        <v>7</v>
      </c>
      <c r="B17" s="242" t="s">
        <v>122</v>
      </c>
      <c r="C17" s="249" t="s">
        <v>123</v>
      </c>
      <c r="D17" s="243" t="s">
        <v>124</v>
      </c>
      <c r="E17" s="244">
        <v>25</v>
      </c>
      <c r="F17" s="245"/>
      <c r="G17" s="246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21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105</v>
      </c>
      <c r="T17" s="226" t="s">
        <v>106</v>
      </c>
      <c r="U17" s="226">
        <v>0</v>
      </c>
      <c r="V17" s="226">
        <f>ROUND(E17*U17,2)</f>
        <v>0</v>
      </c>
      <c r="W17" s="226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110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41">
        <v>8</v>
      </c>
      <c r="B18" s="242" t="s">
        <v>125</v>
      </c>
      <c r="C18" s="249" t="s">
        <v>126</v>
      </c>
      <c r="D18" s="243" t="s">
        <v>121</v>
      </c>
      <c r="E18" s="244">
        <v>5</v>
      </c>
      <c r="F18" s="245"/>
      <c r="G18" s="246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21</v>
      </c>
      <c r="M18" s="226">
        <f>G18*(1+L18/100)</f>
        <v>0</v>
      </c>
      <c r="N18" s="226">
        <v>0</v>
      </c>
      <c r="O18" s="226">
        <f>ROUND(E18*N18,2)</f>
        <v>0</v>
      </c>
      <c r="P18" s="226">
        <v>0</v>
      </c>
      <c r="Q18" s="226">
        <f>ROUND(E18*P18,2)</f>
        <v>0</v>
      </c>
      <c r="R18" s="226"/>
      <c r="S18" s="226" t="s">
        <v>105</v>
      </c>
      <c r="T18" s="226" t="s">
        <v>106</v>
      </c>
      <c r="U18" s="226">
        <v>0</v>
      </c>
      <c r="V18" s="226">
        <f>ROUND(E18*U18,2)</f>
        <v>0</v>
      </c>
      <c r="W18" s="226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110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41">
        <v>9</v>
      </c>
      <c r="B19" s="242" t="s">
        <v>127</v>
      </c>
      <c r="C19" s="249" t="s">
        <v>128</v>
      </c>
      <c r="D19" s="243" t="s">
        <v>121</v>
      </c>
      <c r="E19" s="244">
        <v>4</v>
      </c>
      <c r="F19" s="245"/>
      <c r="G19" s="246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21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105</v>
      </c>
      <c r="T19" s="226" t="s">
        <v>106</v>
      </c>
      <c r="U19" s="226">
        <v>0</v>
      </c>
      <c r="V19" s="226">
        <f>ROUND(E19*U19,2)</f>
        <v>0</v>
      </c>
      <c r="W19" s="226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41">
        <v>10</v>
      </c>
      <c r="B20" s="242" t="s">
        <v>129</v>
      </c>
      <c r="C20" s="249" t="s">
        <v>130</v>
      </c>
      <c r="D20" s="243" t="s">
        <v>113</v>
      </c>
      <c r="E20" s="244">
        <v>0.8</v>
      </c>
      <c r="F20" s="245"/>
      <c r="G20" s="246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21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105</v>
      </c>
      <c r="T20" s="226" t="s">
        <v>106</v>
      </c>
      <c r="U20" s="226">
        <v>0</v>
      </c>
      <c r="V20" s="226">
        <f>ROUND(E20*U20,2)</f>
        <v>0</v>
      </c>
      <c r="W20" s="226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41">
        <v>11</v>
      </c>
      <c r="B21" s="242" t="s">
        <v>131</v>
      </c>
      <c r="C21" s="249" t="s">
        <v>132</v>
      </c>
      <c r="D21" s="243" t="s">
        <v>121</v>
      </c>
      <c r="E21" s="244">
        <v>5</v>
      </c>
      <c r="F21" s="245"/>
      <c r="G21" s="246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21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133</v>
      </c>
      <c r="T21" s="226" t="s">
        <v>106</v>
      </c>
      <c r="U21" s="226">
        <v>0</v>
      </c>
      <c r="V21" s="226">
        <f>ROUND(E21*U21,2)</f>
        <v>0</v>
      </c>
      <c r="W21" s="226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110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41">
        <v>12</v>
      </c>
      <c r="B22" s="242" t="s">
        <v>134</v>
      </c>
      <c r="C22" s="249" t="s">
        <v>135</v>
      </c>
      <c r="D22" s="243" t="s">
        <v>70</v>
      </c>
      <c r="E22" s="244">
        <v>230</v>
      </c>
      <c r="F22" s="245"/>
      <c r="G22" s="246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21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105</v>
      </c>
      <c r="T22" s="226" t="s">
        <v>106</v>
      </c>
      <c r="U22" s="226">
        <v>0</v>
      </c>
      <c r="V22" s="226">
        <f>ROUND(E22*U22,2)</f>
        <v>0</v>
      </c>
      <c r="W22" s="226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110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41">
        <v>13</v>
      </c>
      <c r="B23" s="242" t="s">
        <v>136</v>
      </c>
      <c r="C23" s="249" t="s">
        <v>137</v>
      </c>
      <c r="D23" s="243" t="s">
        <v>70</v>
      </c>
      <c r="E23" s="244">
        <v>60</v>
      </c>
      <c r="F23" s="245"/>
      <c r="G23" s="246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21</v>
      </c>
      <c r="M23" s="226">
        <f>G23*(1+L23/100)</f>
        <v>0</v>
      </c>
      <c r="N23" s="226">
        <v>0</v>
      </c>
      <c r="O23" s="226">
        <f>ROUND(E23*N23,2)</f>
        <v>0</v>
      </c>
      <c r="P23" s="226">
        <v>0</v>
      </c>
      <c r="Q23" s="226">
        <f>ROUND(E23*P23,2)</f>
        <v>0</v>
      </c>
      <c r="R23" s="226"/>
      <c r="S23" s="226" t="s">
        <v>105</v>
      </c>
      <c r="T23" s="226" t="s">
        <v>106</v>
      </c>
      <c r="U23" s="226">
        <v>0</v>
      </c>
      <c r="V23" s="226">
        <f>ROUND(E23*U23,2)</f>
        <v>0</v>
      </c>
      <c r="W23" s="226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110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41">
        <v>14</v>
      </c>
      <c r="B24" s="242" t="s">
        <v>138</v>
      </c>
      <c r="C24" s="249" t="s">
        <v>139</v>
      </c>
      <c r="D24" s="243" t="s">
        <v>70</v>
      </c>
      <c r="E24" s="244">
        <v>48</v>
      </c>
      <c r="F24" s="245"/>
      <c r="G24" s="246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21</v>
      </c>
      <c r="M24" s="226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105</v>
      </c>
      <c r="T24" s="226" t="s">
        <v>106</v>
      </c>
      <c r="U24" s="226">
        <v>0</v>
      </c>
      <c r="V24" s="226">
        <f>ROUND(E24*U24,2)</f>
        <v>0</v>
      </c>
      <c r="W24" s="226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110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41">
        <v>15</v>
      </c>
      <c r="B25" s="242" t="s">
        <v>140</v>
      </c>
      <c r="C25" s="249" t="s">
        <v>141</v>
      </c>
      <c r="D25" s="243" t="s">
        <v>70</v>
      </c>
      <c r="E25" s="244">
        <v>210</v>
      </c>
      <c r="F25" s="245"/>
      <c r="G25" s="246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21</v>
      </c>
      <c r="M25" s="226">
        <f>G25*(1+L25/100)</f>
        <v>0</v>
      </c>
      <c r="N25" s="226">
        <v>0</v>
      </c>
      <c r="O25" s="226">
        <f>ROUND(E25*N25,2)</f>
        <v>0</v>
      </c>
      <c r="P25" s="226">
        <v>0</v>
      </c>
      <c r="Q25" s="226">
        <f>ROUND(E25*P25,2)</f>
        <v>0</v>
      </c>
      <c r="R25" s="226"/>
      <c r="S25" s="226" t="s">
        <v>105</v>
      </c>
      <c r="T25" s="226" t="s">
        <v>106</v>
      </c>
      <c r="U25" s="226">
        <v>0</v>
      </c>
      <c r="V25" s="226">
        <f>ROUND(E25*U25,2)</f>
        <v>0</v>
      </c>
      <c r="W25" s="226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110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41">
        <v>16</v>
      </c>
      <c r="B26" s="242" t="s">
        <v>142</v>
      </c>
      <c r="C26" s="249" t="s">
        <v>143</v>
      </c>
      <c r="D26" s="243" t="s">
        <v>70</v>
      </c>
      <c r="E26" s="244">
        <v>48</v>
      </c>
      <c r="F26" s="245"/>
      <c r="G26" s="246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21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105</v>
      </c>
      <c r="T26" s="226" t="s">
        <v>106</v>
      </c>
      <c r="U26" s="226">
        <v>0</v>
      </c>
      <c r="V26" s="226">
        <f>ROUND(E26*U26,2)</f>
        <v>0</v>
      </c>
      <c r="W26" s="226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110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ht="22.5" outlineLevel="1" x14ac:dyDescent="0.2">
      <c r="A27" s="241">
        <v>17</v>
      </c>
      <c r="B27" s="242" t="s">
        <v>144</v>
      </c>
      <c r="C27" s="249" t="s">
        <v>145</v>
      </c>
      <c r="D27" s="243" t="s">
        <v>70</v>
      </c>
      <c r="E27" s="244">
        <v>14</v>
      </c>
      <c r="F27" s="245"/>
      <c r="G27" s="246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21</v>
      </c>
      <c r="M27" s="226">
        <f>G27*(1+L27/100)</f>
        <v>0</v>
      </c>
      <c r="N27" s="226">
        <v>1.6400000000000001E-2</v>
      </c>
      <c r="O27" s="226">
        <f>ROUND(E27*N27,2)</f>
        <v>0.23</v>
      </c>
      <c r="P27" s="226">
        <v>0</v>
      </c>
      <c r="Q27" s="226">
        <f>ROUND(E27*P27,2)</f>
        <v>0</v>
      </c>
      <c r="R27" s="226"/>
      <c r="S27" s="226" t="s">
        <v>105</v>
      </c>
      <c r="T27" s="226" t="s">
        <v>106</v>
      </c>
      <c r="U27" s="226">
        <v>0</v>
      </c>
      <c r="V27" s="226">
        <f>ROUND(E27*U27,2)</f>
        <v>0</v>
      </c>
      <c r="W27" s="226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110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41">
        <v>18</v>
      </c>
      <c r="B28" s="242" t="s">
        <v>146</v>
      </c>
      <c r="C28" s="249" t="s">
        <v>147</v>
      </c>
      <c r="D28" s="243" t="s">
        <v>70</v>
      </c>
      <c r="E28" s="244">
        <v>270</v>
      </c>
      <c r="F28" s="245"/>
      <c r="G28" s="246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21</v>
      </c>
      <c r="M28" s="226">
        <f>G28*(1+L28/100)</f>
        <v>0</v>
      </c>
      <c r="N28" s="226">
        <v>0.26486000000000004</v>
      </c>
      <c r="O28" s="226">
        <f>ROUND(E28*N28,2)</f>
        <v>71.510000000000005</v>
      </c>
      <c r="P28" s="226">
        <v>0</v>
      </c>
      <c r="Q28" s="226">
        <f>ROUND(E28*P28,2)</f>
        <v>0</v>
      </c>
      <c r="R28" s="226"/>
      <c r="S28" s="226" t="s">
        <v>105</v>
      </c>
      <c r="T28" s="226" t="s">
        <v>106</v>
      </c>
      <c r="U28" s="226">
        <v>0</v>
      </c>
      <c r="V28" s="226">
        <f>ROUND(E28*U28,2)</f>
        <v>0</v>
      </c>
      <c r="W28" s="226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110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41">
        <v>19</v>
      </c>
      <c r="B29" s="242" t="s">
        <v>148</v>
      </c>
      <c r="C29" s="249" t="s">
        <v>149</v>
      </c>
      <c r="D29" s="243" t="s">
        <v>70</v>
      </c>
      <c r="E29" s="244">
        <v>96</v>
      </c>
      <c r="F29" s="245"/>
      <c r="G29" s="246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21</v>
      </c>
      <c r="M29" s="226">
        <f>G29*(1+L29/100)</f>
        <v>0</v>
      </c>
      <c r="N29" s="226">
        <v>0</v>
      </c>
      <c r="O29" s="226">
        <f>ROUND(E29*N29,2)</f>
        <v>0</v>
      </c>
      <c r="P29" s="226">
        <v>0</v>
      </c>
      <c r="Q29" s="226">
        <f>ROUND(E29*P29,2)</f>
        <v>0</v>
      </c>
      <c r="R29" s="226"/>
      <c r="S29" s="226" t="s">
        <v>105</v>
      </c>
      <c r="T29" s="226" t="s">
        <v>106</v>
      </c>
      <c r="U29" s="226">
        <v>0</v>
      </c>
      <c r="V29" s="226">
        <f>ROUND(E29*U29,2)</f>
        <v>0</v>
      </c>
      <c r="W29" s="226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110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ht="22.5" outlineLevel="1" x14ac:dyDescent="0.2">
      <c r="A30" s="241">
        <v>20</v>
      </c>
      <c r="B30" s="242" t="s">
        <v>150</v>
      </c>
      <c r="C30" s="249" t="s">
        <v>151</v>
      </c>
      <c r="D30" s="243" t="s">
        <v>70</v>
      </c>
      <c r="E30" s="244">
        <v>6</v>
      </c>
      <c r="F30" s="245"/>
      <c r="G30" s="246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21</v>
      </c>
      <c r="M30" s="226">
        <f>G30*(1+L30/100)</f>
        <v>0</v>
      </c>
      <c r="N30" s="226">
        <v>0.22574000000000002</v>
      </c>
      <c r="O30" s="226">
        <f>ROUND(E30*N30,2)</f>
        <v>1.35</v>
      </c>
      <c r="P30" s="226">
        <v>0</v>
      </c>
      <c r="Q30" s="226">
        <f>ROUND(E30*P30,2)</f>
        <v>0</v>
      </c>
      <c r="R30" s="226"/>
      <c r="S30" s="226" t="s">
        <v>105</v>
      </c>
      <c r="T30" s="226" t="s">
        <v>106</v>
      </c>
      <c r="U30" s="226">
        <v>0</v>
      </c>
      <c r="V30" s="226">
        <f>ROUND(E30*U30,2)</f>
        <v>0</v>
      </c>
      <c r="W30" s="226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110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ht="22.5" outlineLevel="1" x14ac:dyDescent="0.2">
      <c r="A31" s="241">
        <v>21</v>
      </c>
      <c r="B31" s="242" t="s">
        <v>152</v>
      </c>
      <c r="C31" s="249" t="s">
        <v>153</v>
      </c>
      <c r="D31" s="243" t="s">
        <v>113</v>
      </c>
      <c r="E31" s="244">
        <v>3</v>
      </c>
      <c r="F31" s="245"/>
      <c r="G31" s="246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21</v>
      </c>
      <c r="M31" s="226">
        <f>G31*(1+L31/100)</f>
        <v>0</v>
      </c>
      <c r="N31" s="226">
        <v>9.3310000000000004E-2</v>
      </c>
      <c r="O31" s="226">
        <f>ROUND(E31*N31,2)</f>
        <v>0.28000000000000003</v>
      </c>
      <c r="P31" s="226">
        <v>0</v>
      </c>
      <c r="Q31" s="226">
        <f>ROUND(E31*P31,2)</f>
        <v>0</v>
      </c>
      <c r="R31" s="226"/>
      <c r="S31" s="226" t="s">
        <v>105</v>
      </c>
      <c r="T31" s="226" t="s">
        <v>106</v>
      </c>
      <c r="U31" s="226">
        <v>0</v>
      </c>
      <c r="V31" s="226">
        <f>ROUND(E31*U31,2)</f>
        <v>0</v>
      </c>
      <c r="W31" s="226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110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41">
        <v>22</v>
      </c>
      <c r="B32" s="242" t="s">
        <v>154</v>
      </c>
      <c r="C32" s="249" t="s">
        <v>155</v>
      </c>
      <c r="D32" s="243" t="s">
        <v>113</v>
      </c>
      <c r="E32" s="244">
        <v>4</v>
      </c>
      <c r="F32" s="245"/>
      <c r="G32" s="246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21</v>
      </c>
      <c r="M32" s="226">
        <f>G32*(1+L32/100)</f>
        <v>0</v>
      </c>
      <c r="N32" s="226">
        <v>5.3900000000000007E-3</v>
      </c>
      <c r="O32" s="226">
        <f>ROUND(E32*N32,2)</f>
        <v>0.02</v>
      </c>
      <c r="P32" s="226">
        <v>0</v>
      </c>
      <c r="Q32" s="226">
        <f>ROUND(E32*P32,2)</f>
        <v>0</v>
      </c>
      <c r="R32" s="226"/>
      <c r="S32" s="226" t="s">
        <v>105</v>
      </c>
      <c r="T32" s="226" t="s">
        <v>106</v>
      </c>
      <c r="U32" s="226">
        <v>0</v>
      </c>
      <c r="V32" s="226">
        <f>ROUND(E32*U32,2)</f>
        <v>0</v>
      </c>
      <c r="W32" s="226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110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41">
        <v>23</v>
      </c>
      <c r="B33" s="242" t="s">
        <v>156</v>
      </c>
      <c r="C33" s="249" t="s">
        <v>157</v>
      </c>
      <c r="D33" s="243" t="s">
        <v>70</v>
      </c>
      <c r="E33" s="244">
        <v>390</v>
      </c>
      <c r="F33" s="245"/>
      <c r="G33" s="246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21</v>
      </c>
      <c r="M33" s="226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105</v>
      </c>
      <c r="T33" s="226" t="s">
        <v>106</v>
      </c>
      <c r="U33" s="226">
        <v>0</v>
      </c>
      <c r="V33" s="226">
        <f>ROUND(E33*U33,2)</f>
        <v>0</v>
      </c>
      <c r="W33" s="226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110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41">
        <v>24</v>
      </c>
      <c r="B34" s="242" t="s">
        <v>158</v>
      </c>
      <c r="C34" s="249" t="s">
        <v>159</v>
      </c>
      <c r="D34" s="243" t="s">
        <v>70</v>
      </c>
      <c r="E34" s="244">
        <v>162</v>
      </c>
      <c r="F34" s="245"/>
      <c r="G34" s="246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21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105</v>
      </c>
      <c r="T34" s="226" t="s">
        <v>106</v>
      </c>
      <c r="U34" s="226">
        <v>0</v>
      </c>
      <c r="V34" s="226">
        <f>ROUND(E34*U34,2)</f>
        <v>0</v>
      </c>
      <c r="W34" s="226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110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2.5" outlineLevel="1" x14ac:dyDescent="0.2">
      <c r="A35" s="241">
        <v>25</v>
      </c>
      <c r="B35" s="242" t="s">
        <v>160</v>
      </c>
      <c r="C35" s="249" t="s">
        <v>161</v>
      </c>
      <c r="D35" s="243" t="s">
        <v>70</v>
      </c>
      <c r="E35" s="244">
        <v>6</v>
      </c>
      <c r="F35" s="245"/>
      <c r="G35" s="246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21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105</v>
      </c>
      <c r="T35" s="226" t="s">
        <v>106</v>
      </c>
      <c r="U35" s="226">
        <v>0</v>
      </c>
      <c r="V35" s="226">
        <f>ROUND(E35*U35,2)</f>
        <v>0</v>
      </c>
      <c r="W35" s="226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110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41">
        <v>26</v>
      </c>
      <c r="B36" s="242" t="s">
        <v>162</v>
      </c>
      <c r="C36" s="249" t="s">
        <v>163</v>
      </c>
      <c r="D36" s="243" t="s">
        <v>70</v>
      </c>
      <c r="E36" s="244">
        <v>230</v>
      </c>
      <c r="F36" s="245"/>
      <c r="G36" s="246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21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105</v>
      </c>
      <c r="T36" s="226" t="s">
        <v>106</v>
      </c>
      <c r="U36" s="226">
        <v>0</v>
      </c>
      <c r="V36" s="226">
        <f>ROUND(E36*U36,2)</f>
        <v>0</v>
      </c>
      <c r="W36" s="226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110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41">
        <v>27</v>
      </c>
      <c r="B37" s="242" t="s">
        <v>164</v>
      </c>
      <c r="C37" s="249" t="s">
        <v>165</v>
      </c>
      <c r="D37" s="243" t="s">
        <v>70</v>
      </c>
      <c r="E37" s="244">
        <v>60</v>
      </c>
      <c r="F37" s="245"/>
      <c r="G37" s="246">
        <f>ROUND(E37*F37,2)</f>
        <v>0</v>
      </c>
      <c r="H37" s="227"/>
      <c r="I37" s="226">
        <f>ROUND(E37*H37,2)</f>
        <v>0</v>
      </c>
      <c r="J37" s="227"/>
      <c r="K37" s="226">
        <f>ROUND(E37*J37,2)</f>
        <v>0</v>
      </c>
      <c r="L37" s="226">
        <v>21</v>
      </c>
      <c r="M37" s="226">
        <f>G37*(1+L37/100)</f>
        <v>0</v>
      </c>
      <c r="N37" s="226">
        <v>0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105</v>
      </c>
      <c r="T37" s="226" t="s">
        <v>106</v>
      </c>
      <c r="U37" s="226">
        <v>0</v>
      </c>
      <c r="V37" s="226">
        <f>ROUND(E37*U37,2)</f>
        <v>0</v>
      </c>
      <c r="W37" s="226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110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41">
        <v>28</v>
      </c>
      <c r="B38" s="242" t="s">
        <v>166</v>
      </c>
      <c r="C38" s="249" t="s">
        <v>167</v>
      </c>
      <c r="D38" s="243" t="s">
        <v>70</v>
      </c>
      <c r="E38" s="244">
        <v>258</v>
      </c>
      <c r="F38" s="245"/>
      <c r="G38" s="246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21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105</v>
      </c>
      <c r="T38" s="226" t="s">
        <v>106</v>
      </c>
      <c r="U38" s="226">
        <v>0</v>
      </c>
      <c r="V38" s="226">
        <f>ROUND(E38*U38,2)</f>
        <v>0</v>
      </c>
      <c r="W38" s="226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110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41">
        <v>29</v>
      </c>
      <c r="B39" s="242" t="s">
        <v>168</v>
      </c>
      <c r="C39" s="249" t="s">
        <v>169</v>
      </c>
      <c r="D39" s="243" t="s">
        <v>70</v>
      </c>
      <c r="E39" s="244">
        <v>48</v>
      </c>
      <c r="F39" s="245"/>
      <c r="G39" s="246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21</v>
      </c>
      <c r="M39" s="226">
        <f>G39*(1+L39/100)</f>
        <v>0</v>
      </c>
      <c r="N39" s="226">
        <v>0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105</v>
      </c>
      <c r="T39" s="226" t="s">
        <v>106</v>
      </c>
      <c r="U39" s="226">
        <v>0</v>
      </c>
      <c r="V39" s="226">
        <f>ROUND(E39*U39,2)</f>
        <v>0</v>
      </c>
      <c r="W39" s="226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110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41">
        <v>30</v>
      </c>
      <c r="B40" s="242" t="s">
        <v>170</v>
      </c>
      <c r="C40" s="249" t="s">
        <v>171</v>
      </c>
      <c r="D40" s="243" t="s">
        <v>121</v>
      </c>
      <c r="E40" s="244">
        <v>52</v>
      </c>
      <c r="F40" s="245"/>
      <c r="G40" s="246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21</v>
      </c>
      <c r="M40" s="226">
        <f>G40*(1+L40/100)</f>
        <v>0</v>
      </c>
      <c r="N40" s="226">
        <v>0</v>
      </c>
      <c r="O40" s="226">
        <f>ROUND(E40*N40,2)</f>
        <v>0</v>
      </c>
      <c r="P40" s="226">
        <v>0</v>
      </c>
      <c r="Q40" s="226">
        <f>ROUND(E40*P40,2)</f>
        <v>0</v>
      </c>
      <c r="R40" s="226"/>
      <c r="S40" s="226" t="s">
        <v>105</v>
      </c>
      <c r="T40" s="226" t="s">
        <v>106</v>
      </c>
      <c r="U40" s="226">
        <v>0</v>
      </c>
      <c r="V40" s="226">
        <f>ROUND(E40*U40,2)</f>
        <v>0</v>
      </c>
      <c r="W40" s="226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110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41">
        <v>31</v>
      </c>
      <c r="B41" s="242" t="s">
        <v>172</v>
      </c>
      <c r="C41" s="249" t="s">
        <v>173</v>
      </c>
      <c r="D41" s="243" t="s">
        <v>124</v>
      </c>
      <c r="E41" s="244">
        <v>25</v>
      </c>
      <c r="F41" s="245"/>
      <c r="G41" s="246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21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105</v>
      </c>
      <c r="T41" s="226" t="s">
        <v>106</v>
      </c>
      <c r="U41" s="226">
        <v>0</v>
      </c>
      <c r="V41" s="226">
        <f>ROUND(E41*U41,2)</f>
        <v>0</v>
      </c>
      <c r="W41" s="226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110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ht="22.5" outlineLevel="1" x14ac:dyDescent="0.2">
      <c r="A42" s="241">
        <v>32</v>
      </c>
      <c r="B42" s="242" t="s">
        <v>174</v>
      </c>
      <c r="C42" s="249" t="s">
        <v>175</v>
      </c>
      <c r="D42" s="243" t="s">
        <v>124</v>
      </c>
      <c r="E42" s="244">
        <v>25</v>
      </c>
      <c r="F42" s="245"/>
      <c r="G42" s="246">
        <f>ROUND(E42*F42,2)</f>
        <v>0</v>
      </c>
      <c r="H42" s="227"/>
      <c r="I42" s="226">
        <f>ROUND(E42*H42,2)</f>
        <v>0</v>
      </c>
      <c r="J42" s="227"/>
      <c r="K42" s="226">
        <f>ROUND(E42*J42,2)</f>
        <v>0</v>
      </c>
      <c r="L42" s="226">
        <v>21</v>
      </c>
      <c r="M42" s="226">
        <f>G42*(1+L42/100)</f>
        <v>0</v>
      </c>
      <c r="N42" s="226">
        <v>2.0000000000000002E-5</v>
      </c>
      <c r="O42" s="226">
        <f>ROUND(E42*N42,2)</f>
        <v>0</v>
      </c>
      <c r="P42" s="226">
        <v>0</v>
      </c>
      <c r="Q42" s="226">
        <f>ROUND(E42*P42,2)</f>
        <v>0</v>
      </c>
      <c r="R42" s="226"/>
      <c r="S42" s="226" t="s">
        <v>105</v>
      </c>
      <c r="T42" s="226" t="s">
        <v>106</v>
      </c>
      <c r="U42" s="226">
        <v>0</v>
      </c>
      <c r="V42" s="226">
        <f>ROUND(E42*U42,2)</f>
        <v>0</v>
      </c>
      <c r="W42" s="226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110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35">
        <v>33</v>
      </c>
      <c r="B43" s="236" t="s">
        <v>176</v>
      </c>
      <c r="C43" s="250" t="s">
        <v>177</v>
      </c>
      <c r="D43" s="237" t="s">
        <v>124</v>
      </c>
      <c r="E43" s="238">
        <v>325</v>
      </c>
      <c r="F43" s="239"/>
      <c r="G43" s="240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21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105</v>
      </c>
      <c r="T43" s="226" t="s">
        <v>106</v>
      </c>
      <c r="U43" s="226">
        <v>0</v>
      </c>
      <c r="V43" s="226">
        <f>ROUND(E43*U43,2)</f>
        <v>0</v>
      </c>
      <c r="W43" s="226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110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x14ac:dyDescent="0.2">
      <c r="A44" s="5"/>
      <c r="B44" s="6"/>
      <c r="C44" s="251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E44">
        <v>15</v>
      </c>
      <c r="AF44">
        <v>21</v>
      </c>
    </row>
    <row r="45" spans="1:60" x14ac:dyDescent="0.2">
      <c r="A45" s="212"/>
      <c r="B45" s="213" t="s">
        <v>31</v>
      </c>
      <c r="C45" s="252"/>
      <c r="D45" s="214"/>
      <c r="E45" s="215"/>
      <c r="F45" s="215"/>
      <c r="G45" s="247">
        <f>G8+G10+G14</f>
        <v>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AE45">
        <f>SUMIF(L7:L43,AE44,G7:G43)</f>
        <v>0</v>
      </c>
      <c r="AF45">
        <f>SUMIF(L7:L43,AF44,G7:G43)</f>
        <v>0</v>
      </c>
      <c r="AG45" t="s">
        <v>178</v>
      </c>
    </row>
    <row r="46" spans="1:60" x14ac:dyDescent="0.2">
      <c r="A46" s="5"/>
      <c r="B46" s="6"/>
      <c r="C46" s="251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 x14ac:dyDescent="0.2">
      <c r="A47" s="5"/>
      <c r="B47" s="6"/>
      <c r="C47" s="251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216" t="s">
        <v>179</v>
      </c>
      <c r="B48" s="216"/>
      <c r="C48" s="253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 x14ac:dyDescent="0.2">
      <c r="A49" s="217"/>
      <c r="B49" s="218"/>
      <c r="C49" s="254"/>
      <c r="D49" s="218"/>
      <c r="E49" s="218"/>
      <c r="F49" s="218"/>
      <c r="G49" s="219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G49" t="s">
        <v>180</v>
      </c>
    </row>
    <row r="50" spans="1:33" x14ac:dyDescent="0.2">
      <c r="A50" s="220"/>
      <c r="B50" s="221"/>
      <c r="C50" s="255"/>
      <c r="D50" s="221"/>
      <c r="E50" s="221"/>
      <c r="F50" s="221"/>
      <c r="G50" s="222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 x14ac:dyDescent="0.2">
      <c r="A51" s="220"/>
      <c r="B51" s="221"/>
      <c r="C51" s="255"/>
      <c r="D51" s="221"/>
      <c r="E51" s="221"/>
      <c r="F51" s="221"/>
      <c r="G51" s="222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20"/>
      <c r="B52" s="221"/>
      <c r="C52" s="255"/>
      <c r="D52" s="221"/>
      <c r="E52" s="221"/>
      <c r="F52" s="221"/>
      <c r="G52" s="22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23"/>
      <c r="B53" s="224"/>
      <c r="C53" s="256"/>
      <c r="D53" s="224"/>
      <c r="E53" s="224"/>
      <c r="F53" s="224"/>
      <c r="G53" s="22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 x14ac:dyDescent="0.2">
      <c r="A54" s="5"/>
      <c r="B54" s="6"/>
      <c r="C54" s="251"/>
      <c r="D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 x14ac:dyDescent="0.2">
      <c r="C55" s="257"/>
      <c r="D55" s="193"/>
      <c r="AG55" t="s">
        <v>181</v>
      </c>
    </row>
    <row r="56" spans="1:33" x14ac:dyDescent="0.2">
      <c r="D56" s="193"/>
    </row>
    <row r="57" spans="1:33" x14ac:dyDescent="0.2">
      <c r="D57" s="193"/>
    </row>
    <row r="58" spans="1:33" x14ac:dyDescent="0.2">
      <c r="D58" s="193"/>
    </row>
    <row r="59" spans="1:33" x14ac:dyDescent="0.2">
      <c r="D59" s="193"/>
    </row>
    <row r="60" spans="1:33" x14ac:dyDescent="0.2">
      <c r="D60" s="193"/>
    </row>
    <row r="61" spans="1:33" x14ac:dyDescent="0.2">
      <c r="D61" s="193"/>
    </row>
    <row r="62" spans="1:33" x14ac:dyDescent="0.2">
      <c r="D62" s="193"/>
    </row>
    <row r="63" spans="1:33" x14ac:dyDescent="0.2">
      <c r="D63" s="193"/>
    </row>
    <row r="64" spans="1:33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48:C48"/>
    <mergeCell ref="A49:G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SO04 001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'SO04 001 Pol'!Názvy_tisku</vt:lpstr>
      <vt:lpstr>oadresa</vt:lpstr>
      <vt:lpstr>Stavba!Objednatel</vt:lpstr>
      <vt:lpstr>Stavba!Objekt</vt:lpstr>
      <vt:lpstr>'SO04 001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2019-01-23T12:25:49Z</dcterms:modified>
</cp:coreProperties>
</file>